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ary\ProjectsRenewable\CamperVanSite\Material\Electrical\SizingBatterySpreadsheet\"/>
    </mc:Choice>
  </mc:AlternateContent>
  <bookViews>
    <workbookView xWindow="0" yWindow="0" windowWidth="23760" windowHeight="148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1" i="1" s="1"/>
  <c r="E41" i="1" l="1"/>
  <c r="F41" i="1" s="1"/>
  <c r="E40" i="1"/>
  <c r="F40" i="1" s="1"/>
  <c r="E39" i="1"/>
  <c r="F39" i="1" s="1"/>
  <c r="E38" i="1"/>
  <c r="F38" i="1" s="1"/>
  <c r="E37" i="1"/>
  <c r="F37" i="1" s="1"/>
  <c r="E36" i="1"/>
  <c r="E30" i="1"/>
  <c r="F30" i="1" s="1"/>
  <c r="F36" i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32" i="1" l="1"/>
  <c r="F32" i="1"/>
  <c r="F42" i="1"/>
  <c r="E42" i="1"/>
  <c r="E44" i="1" l="1"/>
  <c r="F44" i="1"/>
  <c r="D47" i="1" s="1"/>
  <c r="D46" i="1" l="1"/>
</calcChain>
</file>

<file path=xl/sharedStrings.xml><?xml version="1.0" encoding="utf-8"?>
<sst xmlns="http://schemas.openxmlformats.org/spreadsheetml/2006/main" count="79" uniqueCount="73">
  <si>
    <t>Days of service w/o charging</t>
  </si>
  <si>
    <t>12 Volt DC Loads</t>
  </si>
  <si>
    <t>120 Volt AC Loads</t>
  </si>
  <si>
    <t>Spreadsheet to Estimate Size of RV House Battery</t>
  </si>
  <si>
    <r>
      <t xml:space="preserve">Use this table to enter your electrical loads for </t>
    </r>
    <r>
      <rPr>
        <b/>
        <sz val="12"/>
        <color theme="1"/>
        <rFont val="Calibri"/>
        <family val="2"/>
        <scheme val="minor"/>
      </rPr>
      <t>ONE DAY</t>
    </r>
    <r>
      <rPr>
        <sz val="11"/>
        <color theme="1"/>
        <rFont val="Calibri"/>
        <family val="2"/>
        <scheme val="minor"/>
      </rPr>
      <t xml:space="preserve"> of service</t>
    </r>
  </si>
  <si>
    <t>Lights</t>
  </si>
  <si>
    <t>Furnace</t>
  </si>
  <si>
    <t>Vent Fan</t>
  </si>
  <si>
    <t>Water Pump</t>
  </si>
  <si>
    <t xml:space="preserve">Computer </t>
  </si>
  <si>
    <t>Fridge</t>
  </si>
  <si>
    <t>Fire Detector</t>
  </si>
  <si>
    <t>Induction Stove</t>
  </si>
  <si>
    <t>Microwave</t>
  </si>
  <si>
    <t>Current (amps)</t>
  </si>
  <si>
    <t>Power (watts)</t>
  </si>
  <si>
    <t>Duty Cycle(%)</t>
  </si>
  <si>
    <t>Time On (hrs)</t>
  </si>
  <si>
    <t>Energy (watt-hr)</t>
  </si>
  <si>
    <t>Energy (amp-hrs)</t>
  </si>
  <si>
    <t>8 ft of LED strip light</t>
  </si>
  <si>
    <t>Nominal 700 watt output microwave uses about 1000 watts</t>
  </si>
  <si>
    <t>Definitions of Inputs:</t>
  </si>
  <si>
    <t>Duty Cycle</t>
  </si>
  <si>
    <t>The percentage of time the applicance actually runs when its turned on (e.g. a furnace might be "on" for 14 hours, but might only actually run 25% of that time)</t>
  </si>
  <si>
    <t>Three LED lights at 3.1 watts each...</t>
  </si>
  <si>
    <t xml:space="preserve">Furnace fan and electronics for Atwood furnace </t>
  </si>
  <si>
    <t>MaxxFan on medium speed (It would be on more in summer, but furnace would be on less)</t>
  </si>
  <si>
    <t>Shurflo Water pump</t>
  </si>
  <si>
    <t>Norcold NR751 (Danfoss compressor) fridge runnin 50% of time</t>
  </si>
  <si>
    <t>Charging phones etc.</t>
  </si>
  <si>
    <t>Radio</t>
  </si>
  <si>
    <t>TV</t>
  </si>
  <si>
    <t>Total DC Loads</t>
  </si>
  <si>
    <t>Total AC Loads</t>
  </si>
  <si>
    <t>Total of AC + DC Loads</t>
  </si>
  <si>
    <t>Notes:</t>
  </si>
  <si>
    <t>TV or Radio</t>
  </si>
  <si>
    <t xml:space="preserve"> - Note that many of the small loads do not end up mattering much -- so, don't sweat getting exact values (just make sure you don't leave out any large loads and that you have good estimates for the large loads)</t>
  </si>
  <si>
    <t xml:space="preserve"> - You may want to do both a summer and a winter run as some loads are low in summer but high in winter and vice-versa.</t>
  </si>
  <si>
    <t>Instructions:</t>
  </si>
  <si>
    <t>Number of days you want to operate without the batteries being charged</t>
  </si>
  <si>
    <t>Fire detector runs on its own battery</t>
  </si>
  <si>
    <t>CO and LP detector</t>
  </si>
  <si>
    <t xml:space="preserve"> - See the green background cells for reqd 12 volt battery size in amp-hrs</t>
  </si>
  <si>
    <t xml:space="preserve"> - Use the blank lines to add new loads that you have</t>
  </si>
  <si>
    <t>Energy (amp-hr)</t>
  </si>
  <si>
    <t>Energy (watt-hrs)</t>
  </si>
  <si>
    <t>Duty Cycle (%)</t>
  </si>
  <si>
    <t>Charging phones etc. using 12 volt USB chargers</t>
  </si>
  <si>
    <t>Operates on its own battery</t>
  </si>
  <si>
    <t>A modern laptop - runs about 6 hrs on a 50 watt-hr battery</t>
  </si>
  <si>
    <t xml:space="preserve">Some people are using small electric induction cooktops (note 1) </t>
  </si>
  <si>
    <t>Note 1 Induction cooktops: Some people are using small induction cooktops instead of propane or diesel fueled cooktops.  They are efficient and safe, but be sure to look into the battery load carefully.</t>
  </si>
  <si>
    <t>For example, a 1500 watt induction heater would draw 12.5 amps from your inverter, and this would translate to about 130 amps DC into the inverter - wires have to be sized for this.</t>
  </si>
  <si>
    <t>Using such a cooker for 45 minutes  would drain about 80 or so amp-hrs from the battery -- so, a larger battery bank is likely in the cards for induction heaters.</t>
  </si>
  <si>
    <t xml:space="preserve"> - Adjust the inputs for your particular devices</t>
  </si>
  <si>
    <r>
      <t xml:space="preserve">Battery amp-hrs required for </t>
    </r>
    <r>
      <rPr>
        <b/>
        <sz val="12"/>
        <color theme="1"/>
        <rFont val="Calibri"/>
        <family val="2"/>
        <scheme val="minor"/>
      </rPr>
      <t>50% Depth of Discharge</t>
    </r>
  </si>
  <si>
    <r>
      <t xml:space="preserve">Battery amp-hrs required for </t>
    </r>
    <r>
      <rPr>
        <b/>
        <sz val="12"/>
        <color theme="1"/>
        <rFont val="Calibri"/>
        <family val="2"/>
        <scheme val="minor"/>
      </rPr>
      <t>80% Depth of Discharge</t>
    </r>
  </si>
  <si>
    <t>Total battery amp-hrs required for "Days of service" entered above.</t>
  </si>
  <si>
    <t xml:space="preserve"> - 90% inverter efficiency is assumed for all 120 VAC loads.</t>
  </si>
  <si>
    <t xml:space="preserve"> - For a simple system with an ice box instead of fridge and no microwave, the total amp-hrs needed would drop from about 88 to about 23 amp-hrs per day -- could get several days out of a single 80 amp-hr deep cycle battery.</t>
  </si>
  <si>
    <t xml:space="preserve"> - If you have solar charging, then even on not fully sunny days, the solar will provide some battery charging.</t>
  </si>
  <si>
    <t xml:space="preserve"> - Particularly if you are using 80% depth of discharge, you should make sure all loads have been included and are at conservative levels as the battery should never be taken below 80% depth of discharge.</t>
  </si>
  <si>
    <t>This calculator estimates the size of house battery in amp-hrs that you will need based on:</t>
  </si>
  <si>
    <t>1) Your electrical loads</t>
  </si>
  <si>
    <t>2) How many days you want to be able to go without recharging</t>
  </si>
  <si>
    <t>3) How deeply you want to discharge you batteries</t>
  </si>
  <si>
    <t xml:space="preserve"> - Fill in the input cells (with the blue background)</t>
  </si>
  <si>
    <t xml:space="preserve">The current that the device draws </t>
  </si>
  <si>
    <t>How many hours a day that the device will be on</t>
  </si>
  <si>
    <t>For devices that automatically cycle off and on (like a fridge), this is the percentage of time they they are on.</t>
  </si>
  <si>
    <t>Duty cycle test…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</si>
</sst>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10" fontId="0" fillId="0" borderId="0" xfId="0" applyNumberFormat="1"/>
    <xf numFmtId="164" fontId="0" fillId="0" borderId="0" xfId="0" applyNumberFormat="1"/>
    <xf numFmtId="0" fontId="3" fillId="0" borderId="0" xfId="1"/>
    <xf numFmtId="0" fontId="0" fillId="2" borderId="1" xfId="0" applyFill="1" applyBorder="1"/>
    <xf numFmtId="9" fontId="0" fillId="2" borderId="1" xfId="0" applyNumberFormat="1" applyFill="1" applyBorder="1"/>
    <xf numFmtId="10" fontId="0" fillId="2" borderId="1" xfId="0" applyNumberFormat="1" applyFill="1" applyBorder="1"/>
    <xf numFmtId="1" fontId="2" fillId="3" borderId="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Sheet1!$F$19</c:f>
              <c:strCache>
                <c:ptCount val="1"/>
                <c:pt idx="0">
                  <c:v>Energy (amp-hrs)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Sheet1!$A$20:$A$30</c:f>
              <c:strCache>
                <c:ptCount val="11"/>
                <c:pt idx="0">
                  <c:v>Lights</c:v>
                </c:pt>
                <c:pt idx="1">
                  <c:v>Lights</c:v>
                </c:pt>
                <c:pt idx="2">
                  <c:v>Furnace</c:v>
                </c:pt>
                <c:pt idx="3">
                  <c:v>Vent Fan</c:v>
                </c:pt>
                <c:pt idx="4">
                  <c:v>Water Pump</c:v>
                </c:pt>
                <c:pt idx="5">
                  <c:v>Fridge</c:v>
                </c:pt>
                <c:pt idx="6">
                  <c:v>CO and LP detector</c:v>
                </c:pt>
                <c:pt idx="7">
                  <c:v>Fire Detector</c:v>
                </c:pt>
                <c:pt idx="8">
                  <c:v>Charging phones etc.</c:v>
                </c:pt>
                <c:pt idx="9">
                  <c:v>Radio</c:v>
                </c:pt>
                <c:pt idx="10">
                  <c:v>TV</c:v>
                </c:pt>
              </c:strCache>
            </c:strRef>
          </c:cat>
          <c:val>
            <c:numRef>
              <c:f>Sheet1!$F$20:$F$30</c:f>
              <c:numCache>
                <c:formatCode>0.0</c:formatCode>
                <c:ptCount val="11"/>
                <c:pt idx="0">
                  <c:v>2.4000000000000004</c:v>
                </c:pt>
                <c:pt idx="1">
                  <c:v>2</c:v>
                </c:pt>
                <c:pt idx="2">
                  <c:v>6.3</c:v>
                </c:pt>
                <c:pt idx="3">
                  <c:v>0.75</c:v>
                </c:pt>
                <c:pt idx="4">
                  <c:v>0.75</c:v>
                </c:pt>
                <c:pt idx="5">
                  <c:v>43.2</c:v>
                </c:pt>
                <c:pt idx="6">
                  <c:v>0.96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866360"/>
        <c:axId val="258865968"/>
      </c:barChart>
      <c:catAx>
        <c:axId val="25886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865968"/>
        <c:crosses val="autoZero"/>
        <c:auto val="1"/>
        <c:lblAlgn val="ctr"/>
        <c:lblOffset val="100"/>
        <c:noMultiLvlLbl val="0"/>
      </c:catAx>
      <c:valAx>
        <c:axId val="25886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Battery</a:t>
                </a:r>
                <a:r>
                  <a:rPr lang="en-US" baseline="0"/>
                  <a:t> DC Load (amp-hrs)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86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0.19486111111111112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Sheet1!$F$35</c:f>
              <c:strCache>
                <c:ptCount val="1"/>
                <c:pt idx="0">
                  <c:v>Energy (amp-hr)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Sheet1!$A$36:$A$39</c:f>
              <c:strCache>
                <c:ptCount val="4"/>
                <c:pt idx="0">
                  <c:v>Computer </c:v>
                </c:pt>
                <c:pt idx="1">
                  <c:v>Microwave</c:v>
                </c:pt>
                <c:pt idx="2">
                  <c:v>Induction Stove</c:v>
                </c:pt>
                <c:pt idx="3">
                  <c:v>TV or Radio</c:v>
                </c:pt>
              </c:strCache>
            </c:strRef>
          </c:cat>
          <c:val>
            <c:numRef>
              <c:f>Sheet1!$F$36:$F$39</c:f>
              <c:numCache>
                <c:formatCode>General</c:formatCode>
                <c:ptCount val="4"/>
                <c:pt idx="0">
                  <c:v>1.76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863616"/>
        <c:axId val="258864008"/>
      </c:barChart>
      <c:catAx>
        <c:axId val="2588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864008"/>
        <c:crosses val="autoZero"/>
        <c:auto val="1"/>
        <c:lblAlgn val="ctr"/>
        <c:lblOffset val="100"/>
        <c:noMultiLvlLbl val="0"/>
      </c:catAx>
      <c:valAx>
        <c:axId val="25886400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Battery</a:t>
                </a:r>
                <a:r>
                  <a:rPr lang="en-US" baseline="0"/>
                  <a:t> AC Loads (amp-hrs)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86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561976</xdr:colOff>
      <xdr:row>17</xdr:row>
      <xdr:rowOff>52387</xdr:rowOff>
    </xdr:from>
    <xdr:to>
      <xdr:col>24</xdr:col>
      <xdr:colOff>66676</xdr:colOff>
      <xdr:row>31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561975</xdr:colOff>
      <xdr:row>32</xdr:row>
      <xdr:rowOff>76200</xdr:rowOff>
    </xdr:from>
    <xdr:to>
      <xdr:col>21</xdr:col>
      <xdr:colOff>438150</xdr:colOff>
      <xdr:row>45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hurflo.com/rv-products/rv-pumps/rv-fresh-water-pumps/revolution-4008-pumps/131-shurflo-revolution-pump-12-vdc-3-0-gpm" TargetMode="External"/><Relationship Id="rId7" Type="http://schemas.openxmlformats.org/officeDocument/2006/relationships/hyperlink" Target="http://www.buildagreenrv.com/design-and-build-information-for-camper-vans/installing-galley/measuring-refrigerator-electricity-use/" TargetMode="External"/><Relationship Id="rId2" Type="http://schemas.openxmlformats.org/officeDocument/2006/relationships/hyperlink" Target="http://www.maxxair.com/products/maxxfan/maxxfan.php" TargetMode="External"/><Relationship Id="rId1" Type="http://schemas.openxmlformats.org/officeDocument/2006/relationships/hyperlink" Target="http://www.amazon.com/Gold-Stars-GW21501-Reading-Chrome/dp/B00AQKCYC6/ref=pd_sbs_263_5?ie=UTF8&amp;refRID=19QPT42TBSKECRMGV7QF" TargetMode="External"/><Relationship Id="rId6" Type="http://schemas.openxmlformats.org/officeDocument/2006/relationships/hyperlink" Target="http://www.americanrvcompany.com/Atwood_c_184.html?gclid=CNCt15bn_sYCFUxqfgod2UcElw" TargetMode="External"/><Relationship Id="rId5" Type="http://schemas.openxmlformats.org/officeDocument/2006/relationships/hyperlink" Target="http://www.amazon.com/MTI-Industries-30-442-P-WT-Propane-Alarm/dp/B000AMBHG4/ref=sr_1_1?ie=UTF8&amp;qid=1438119975&amp;sr=8-1&amp;keywords=rv+propane+detector" TargetMode="External"/><Relationship Id="rId4" Type="http://schemas.openxmlformats.org/officeDocument/2006/relationships/hyperlink" Target="http://www.thetford.com/product/nr751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15" workbookViewId="0">
      <selection activeCell="I32" sqref="I32"/>
    </sheetView>
  </sheetViews>
  <sheetFormatPr defaultRowHeight="15" x14ac:dyDescent="0.25"/>
  <cols>
    <col min="1" max="1" width="19" customWidth="1"/>
    <col min="2" max="2" width="13.85546875" customWidth="1"/>
    <col min="3" max="3" width="17.28515625" customWidth="1"/>
    <col min="4" max="4" width="13.7109375" customWidth="1"/>
    <col min="5" max="5" width="17.140625" customWidth="1"/>
    <col min="6" max="6" width="15.7109375" customWidth="1"/>
  </cols>
  <sheetData>
    <row r="1" spans="1:4" ht="21" x14ac:dyDescent="0.35">
      <c r="A1" s="2" t="s">
        <v>3</v>
      </c>
    </row>
    <row r="2" spans="1:4" x14ac:dyDescent="0.25">
      <c r="A2" t="s">
        <v>64</v>
      </c>
    </row>
    <row r="3" spans="1:4" x14ac:dyDescent="0.25">
      <c r="B3" t="s">
        <v>65</v>
      </c>
    </row>
    <row r="4" spans="1:4" x14ac:dyDescent="0.25">
      <c r="B4" t="s">
        <v>66</v>
      </c>
    </row>
    <row r="5" spans="1:4" x14ac:dyDescent="0.25">
      <c r="B5" t="s">
        <v>67</v>
      </c>
    </row>
    <row r="7" spans="1:4" x14ac:dyDescent="0.25">
      <c r="A7" t="s">
        <v>40</v>
      </c>
    </row>
    <row r="8" spans="1:4" x14ac:dyDescent="0.25">
      <c r="B8" t="s">
        <v>68</v>
      </c>
    </row>
    <row r="9" spans="1:4" x14ac:dyDescent="0.25">
      <c r="B9" t="s">
        <v>45</v>
      </c>
    </row>
    <row r="10" spans="1:4" x14ac:dyDescent="0.25">
      <c r="B10" t="s">
        <v>56</v>
      </c>
    </row>
    <row r="11" spans="1:4" x14ac:dyDescent="0.25">
      <c r="B11" t="s">
        <v>44</v>
      </c>
    </row>
    <row r="14" spans="1:4" x14ac:dyDescent="0.25">
      <c r="A14" t="s">
        <v>0</v>
      </c>
      <c r="C14" s="7">
        <v>2</v>
      </c>
      <c r="D14" t="s">
        <v>41</v>
      </c>
    </row>
    <row r="17" spans="1:13" ht="15.75" x14ac:dyDescent="0.25">
      <c r="A17" t="s">
        <v>4</v>
      </c>
    </row>
    <row r="19" spans="1:13" ht="15.75" x14ac:dyDescent="0.25">
      <c r="A19" s="3" t="s">
        <v>1</v>
      </c>
      <c r="B19" t="s">
        <v>14</v>
      </c>
      <c r="C19" t="s">
        <v>17</v>
      </c>
      <c r="D19" t="s">
        <v>16</v>
      </c>
      <c r="E19" t="s">
        <v>18</v>
      </c>
      <c r="F19" t="s">
        <v>19</v>
      </c>
    </row>
    <row r="20" spans="1:13" x14ac:dyDescent="0.25">
      <c r="A20" t="s">
        <v>5</v>
      </c>
      <c r="B20" s="7">
        <v>0.8</v>
      </c>
      <c r="C20" s="7">
        <v>3</v>
      </c>
      <c r="D20" s="8">
        <v>1</v>
      </c>
      <c r="E20" s="5">
        <f>B20*C20*D20*12.5</f>
        <v>30.000000000000004</v>
      </c>
      <c r="F20" s="5">
        <f>E20/12.5</f>
        <v>2.4000000000000004</v>
      </c>
      <c r="G20" s="6" t="s">
        <v>25</v>
      </c>
    </row>
    <row r="21" spans="1:13" x14ac:dyDescent="0.25">
      <c r="A21" t="s">
        <v>5</v>
      </c>
      <c r="B21" s="7">
        <v>1</v>
      </c>
      <c r="C21" s="7">
        <v>2</v>
      </c>
      <c r="D21" s="8">
        <v>1</v>
      </c>
      <c r="E21" s="5">
        <f t="shared" ref="E21:E31" si="0">B21*C21*D21*12.5</f>
        <v>25</v>
      </c>
      <c r="F21" s="5">
        <f t="shared" ref="F21:F31" si="1">E21/12.5</f>
        <v>2</v>
      </c>
      <c r="G21" t="s">
        <v>20</v>
      </c>
    </row>
    <row r="22" spans="1:13" x14ac:dyDescent="0.25">
      <c r="A22" t="s">
        <v>6</v>
      </c>
      <c r="B22" s="7">
        <v>1.8</v>
      </c>
      <c r="C22" s="7">
        <v>14</v>
      </c>
      <c r="D22" s="8">
        <v>0.25</v>
      </c>
      <c r="E22" s="5">
        <f t="shared" si="0"/>
        <v>78.75</v>
      </c>
      <c r="F22" s="5">
        <f t="shared" si="1"/>
        <v>6.3</v>
      </c>
      <c r="G22" s="6" t="s">
        <v>26</v>
      </c>
    </row>
    <row r="23" spans="1:13" x14ac:dyDescent="0.25">
      <c r="A23" t="s">
        <v>7</v>
      </c>
      <c r="B23" s="7">
        <v>1.5</v>
      </c>
      <c r="C23" s="7">
        <v>0.5</v>
      </c>
      <c r="D23" s="8">
        <v>1</v>
      </c>
      <c r="E23" s="5">
        <f t="shared" si="0"/>
        <v>9.375</v>
      </c>
      <c r="F23" s="5">
        <f t="shared" si="1"/>
        <v>0.75</v>
      </c>
      <c r="G23" s="6" t="s">
        <v>27</v>
      </c>
    </row>
    <row r="24" spans="1:13" x14ac:dyDescent="0.25">
      <c r="A24" t="s">
        <v>8</v>
      </c>
      <c r="B24" s="7">
        <v>7.5</v>
      </c>
      <c r="C24" s="7">
        <v>0.1</v>
      </c>
      <c r="D24" s="8">
        <v>1</v>
      </c>
      <c r="E24" s="5">
        <f t="shared" si="0"/>
        <v>9.375</v>
      </c>
      <c r="F24" s="5">
        <f t="shared" si="1"/>
        <v>0.75</v>
      </c>
      <c r="G24" s="6" t="s">
        <v>28</v>
      </c>
    </row>
    <row r="25" spans="1:13" x14ac:dyDescent="0.25">
      <c r="A25" t="s">
        <v>10</v>
      </c>
      <c r="B25" s="7">
        <v>3.6</v>
      </c>
      <c r="C25" s="7">
        <v>24</v>
      </c>
      <c r="D25" s="8">
        <v>0.5</v>
      </c>
      <c r="E25" s="5">
        <f t="shared" si="0"/>
        <v>540</v>
      </c>
      <c r="F25" s="5">
        <f t="shared" si="1"/>
        <v>43.2</v>
      </c>
      <c r="G25" s="6" t="s">
        <v>29</v>
      </c>
      <c r="M25" s="6" t="s">
        <v>72</v>
      </c>
    </row>
    <row r="26" spans="1:13" x14ac:dyDescent="0.25">
      <c r="A26" t="s">
        <v>43</v>
      </c>
      <c r="B26" s="7">
        <v>0.04</v>
      </c>
      <c r="C26" s="7">
        <v>24</v>
      </c>
      <c r="D26" s="8">
        <v>1</v>
      </c>
      <c r="E26" s="5">
        <f t="shared" si="0"/>
        <v>12</v>
      </c>
      <c r="F26" s="5">
        <f t="shared" si="1"/>
        <v>0.96</v>
      </c>
      <c r="G26" s="6" t="s">
        <v>42</v>
      </c>
    </row>
    <row r="27" spans="1:13" x14ac:dyDescent="0.25">
      <c r="A27" t="s">
        <v>11</v>
      </c>
      <c r="B27" s="7">
        <v>0</v>
      </c>
      <c r="C27" s="7">
        <v>24</v>
      </c>
      <c r="D27" s="8">
        <v>1</v>
      </c>
      <c r="E27" s="5">
        <f t="shared" si="0"/>
        <v>0</v>
      </c>
      <c r="F27" s="5">
        <f t="shared" si="1"/>
        <v>0</v>
      </c>
      <c r="G27" t="s">
        <v>50</v>
      </c>
    </row>
    <row r="28" spans="1:13" x14ac:dyDescent="0.25">
      <c r="A28" t="s">
        <v>30</v>
      </c>
      <c r="B28" s="7">
        <v>2</v>
      </c>
      <c r="C28" s="7">
        <v>4</v>
      </c>
      <c r="D28" s="8">
        <v>1</v>
      </c>
      <c r="E28" s="5">
        <f t="shared" si="0"/>
        <v>100</v>
      </c>
      <c r="F28" s="5">
        <f t="shared" si="1"/>
        <v>8</v>
      </c>
      <c r="G28" t="s">
        <v>49</v>
      </c>
    </row>
    <row r="29" spans="1:13" x14ac:dyDescent="0.25">
      <c r="A29" t="s">
        <v>31</v>
      </c>
      <c r="B29" s="7"/>
      <c r="C29" s="7"/>
      <c r="D29" s="8"/>
      <c r="E29" s="5">
        <f t="shared" si="0"/>
        <v>0</v>
      </c>
      <c r="F29" s="5">
        <f t="shared" si="1"/>
        <v>0</v>
      </c>
    </row>
    <row r="30" spans="1:13" x14ac:dyDescent="0.25">
      <c r="A30" t="s">
        <v>32</v>
      </c>
      <c r="B30" s="7"/>
      <c r="C30" s="7"/>
      <c r="D30" s="8"/>
      <c r="E30" s="5">
        <f t="shared" si="0"/>
        <v>0</v>
      </c>
      <c r="F30" s="5">
        <f t="shared" si="1"/>
        <v>0</v>
      </c>
    </row>
    <row r="31" spans="1:13" x14ac:dyDescent="0.25">
      <c r="D31" s="1"/>
      <c r="E31" s="5">
        <f t="shared" si="0"/>
        <v>0</v>
      </c>
      <c r="F31" s="5">
        <f t="shared" si="1"/>
        <v>0</v>
      </c>
    </row>
    <row r="32" spans="1:13" x14ac:dyDescent="0.25">
      <c r="A32" t="s">
        <v>33</v>
      </c>
      <c r="D32" s="1"/>
      <c r="E32" s="5">
        <f>SUM(E20:E31)</f>
        <v>804.5</v>
      </c>
      <c r="F32" s="5">
        <f>SUM(F20:F31)</f>
        <v>64.360000000000014</v>
      </c>
    </row>
    <row r="33" spans="1:7" x14ac:dyDescent="0.25">
      <c r="D33" s="1"/>
    </row>
    <row r="35" spans="1:7" ht="15.75" x14ac:dyDescent="0.25">
      <c r="A35" s="3" t="s">
        <v>2</v>
      </c>
      <c r="B35" t="s">
        <v>15</v>
      </c>
      <c r="C35" t="s">
        <v>17</v>
      </c>
      <c r="D35" t="s">
        <v>48</v>
      </c>
      <c r="E35" t="s">
        <v>47</v>
      </c>
      <c r="F35" t="s">
        <v>46</v>
      </c>
    </row>
    <row r="36" spans="1:7" x14ac:dyDescent="0.25">
      <c r="A36" t="s">
        <v>9</v>
      </c>
      <c r="B36" s="7">
        <v>10</v>
      </c>
      <c r="C36" s="7">
        <v>2</v>
      </c>
      <c r="D36" s="9">
        <v>1</v>
      </c>
      <c r="E36">
        <f>B36*C36*D36*1.1</f>
        <v>22</v>
      </c>
      <c r="F36">
        <f>E36/12.5</f>
        <v>1.76</v>
      </c>
      <c r="G36" t="s">
        <v>51</v>
      </c>
    </row>
    <row r="37" spans="1:7" x14ac:dyDescent="0.25">
      <c r="A37" t="s">
        <v>13</v>
      </c>
      <c r="B37" s="7">
        <v>1000</v>
      </c>
      <c r="C37" s="7">
        <v>0.25</v>
      </c>
      <c r="D37" s="9">
        <v>1</v>
      </c>
      <c r="E37">
        <f t="shared" ref="E37:E41" si="2">B37*C37*D37*1.1</f>
        <v>275</v>
      </c>
      <c r="F37">
        <f t="shared" ref="F37:F39" si="3">E37/12.5</f>
        <v>22</v>
      </c>
      <c r="G37" t="s">
        <v>21</v>
      </c>
    </row>
    <row r="38" spans="1:7" x14ac:dyDescent="0.25">
      <c r="A38" t="s">
        <v>12</v>
      </c>
      <c r="B38" s="7"/>
      <c r="C38" s="7">
        <v>0</v>
      </c>
      <c r="D38" s="9">
        <v>1</v>
      </c>
      <c r="E38">
        <f t="shared" si="2"/>
        <v>0</v>
      </c>
      <c r="F38">
        <f t="shared" si="3"/>
        <v>0</v>
      </c>
      <c r="G38" t="s">
        <v>52</v>
      </c>
    </row>
    <row r="39" spans="1:7" x14ac:dyDescent="0.25">
      <c r="A39" t="s">
        <v>37</v>
      </c>
      <c r="B39" s="7"/>
      <c r="C39" s="7"/>
      <c r="D39" s="9"/>
      <c r="E39">
        <f t="shared" si="2"/>
        <v>0</v>
      </c>
      <c r="F39">
        <f t="shared" si="3"/>
        <v>0</v>
      </c>
    </row>
    <row r="40" spans="1:7" x14ac:dyDescent="0.25">
      <c r="B40" s="7"/>
      <c r="C40" s="7"/>
      <c r="D40" s="9"/>
      <c r="E40">
        <f t="shared" si="2"/>
        <v>0</v>
      </c>
      <c r="F40">
        <f>E40/12.5</f>
        <v>0</v>
      </c>
    </row>
    <row r="41" spans="1:7" x14ac:dyDescent="0.25">
      <c r="D41" s="4"/>
      <c r="E41">
        <f t="shared" si="2"/>
        <v>0</v>
      </c>
      <c r="F41">
        <f>E41/12.5</f>
        <v>0</v>
      </c>
    </row>
    <row r="42" spans="1:7" x14ac:dyDescent="0.25">
      <c r="A42" t="s">
        <v>34</v>
      </c>
      <c r="D42" s="4"/>
      <c r="E42">
        <f>SUM(E36:E41)</f>
        <v>297</v>
      </c>
      <c r="F42">
        <f>SUM(F36:F41)</f>
        <v>23.76</v>
      </c>
    </row>
    <row r="44" spans="1:7" x14ac:dyDescent="0.25">
      <c r="A44" t="s">
        <v>35</v>
      </c>
      <c r="E44" s="5">
        <f>E32+E42</f>
        <v>1101.5</v>
      </c>
      <c r="F44" s="5">
        <f>F32+F42</f>
        <v>88.120000000000019</v>
      </c>
    </row>
    <row r="46" spans="1:7" ht="15.75" x14ac:dyDescent="0.25">
      <c r="A46" t="s">
        <v>57</v>
      </c>
      <c r="D46" s="10">
        <f>F44*$C$14/0.5</f>
        <v>352.48000000000008</v>
      </c>
      <c r="E46" t="s">
        <v>59</v>
      </c>
    </row>
    <row r="47" spans="1:7" ht="15.75" x14ac:dyDescent="0.25">
      <c r="A47" t="s">
        <v>58</v>
      </c>
      <c r="D47" s="10">
        <f>F44*$C$14/0.8</f>
        <v>220.30000000000004</v>
      </c>
      <c r="E47" t="s">
        <v>59</v>
      </c>
    </row>
    <row r="49" spans="1:2" x14ac:dyDescent="0.25">
      <c r="A49" t="s">
        <v>36</v>
      </c>
    </row>
    <row r="50" spans="1:2" x14ac:dyDescent="0.25">
      <c r="A50" t="s">
        <v>61</v>
      </c>
    </row>
    <row r="51" spans="1:2" x14ac:dyDescent="0.25">
      <c r="A51" t="s">
        <v>38</v>
      </c>
    </row>
    <row r="52" spans="1:2" x14ac:dyDescent="0.25">
      <c r="A52" t="s">
        <v>62</v>
      </c>
    </row>
    <row r="53" spans="1:2" x14ac:dyDescent="0.25">
      <c r="A53" t="s">
        <v>39</v>
      </c>
    </row>
    <row r="54" spans="1:2" x14ac:dyDescent="0.25">
      <c r="A54" t="s">
        <v>63</v>
      </c>
    </row>
    <row r="56" spans="1:2" x14ac:dyDescent="0.25">
      <c r="A56" t="s">
        <v>60</v>
      </c>
    </row>
    <row r="58" spans="1:2" x14ac:dyDescent="0.25">
      <c r="A58" t="s">
        <v>53</v>
      </c>
    </row>
    <row r="59" spans="1:2" x14ac:dyDescent="0.25">
      <c r="B59" t="s">
        <v>54</v>
      </c>
    </row>
    <row r="60" spans="1:2" x14ac:dyDescent="0.25">
      <c r="B60" t="s">
        <v>55</v>
      </c>
    </row>
    <row r="62" spans="1:2" x14ac:dyDescent="0.25">
      <c r="A62" t="s">
        <v>22</v>
      </c>
    </row>
    <row r="63" spans="1:2" x14ac:dyDescent="0.25">
      <c r="A63" t="s">
        <v>14</v>
      </c>
      <c r="B63" t="s">
        <v>69</v>
      </c>
    </row>
    <row r="64" spans="1:2" x14ac:dyDescent="0.25">
      <c r="A64" t="s">
        <v>17</v>
      </c>
      <c r="B64" t="s">
        <v>70</v>
      </c>
    </row>
    <row r="65" spans="1:2" x14ac:dyDescent="0.25">
      <c r="A65" t="s">
        <v>48</v>
      </c>
      <c r="B65" t="s">
        <v>71</v>
      </c>
    </row>
    <row r="68" spans="1:2" x14ac:dyDescent="0.25">
      <c r="A68" t="s">
        <v>23</v>
      </c>
      <c r="B68" t="s">
        <v>24</v>
      </c>
    </row>
  </sheetData>
  <hyperlinks>
    <hyperlink ref="G20" r:id="rId1"/>
    <hyperlink ref="G23" r:id="rId2"/>
    <hyperlink ref="G24" r:id="rId3"/>
    <hyperlink ref="G25" r:id="rId4"/>
    <hyperlink ref="G26" r:id="rId5"/>
    <hyperlink ref="G22" r:id="rId6"/>
    <hyperlink ref="M25" r:id="rId7"/>
  </hyperlinks>
  <pageMargins left="0.7" right="0.7" top="0.75" bottom="0.75" header="0.3" footer="0.3"/>
  <pageSetup orientation="portrait" horizontalDpi="0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dcterms:created xsi:type="dcterms:W3CDTF">2015-07-28T18:15:08Z</dcterms:created>
  <dcterms:modified xsi:type="dcterms:W3CDTF">2015-07-29T15:27:04Z</dcterms:modified>
</cp:coreProperties>
</file>