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gdrey\Desktop\"/>
    </mc:Choice>
  </mc:AlternateContent>
  <xr:revisionPtr revIDLastSave="0" documentId="13_ncr:1_{CB34BAA1-AE47-4E5B-B7C6-E9BDFE49E7FC}" xr6:coauthVersionLast="47" xr6:coauthVersionMax="47" xr10:uidLastSave="{00000000-0000-0000-0000-000000000000}"/>
  <bookViews>
    <workbookView xWindow="1671" yWindow="-137" windowWidth="19775" windowHeight="1061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I44" i="1" s="1"/>
  <c r="D44" i="1"/>
  <c r="E44" i="1" s="1"/>
  <c r="H40" i="1"/>
  <c r="I40" i="1" s="1"/>
  <c r="D40" i="1"/>
  <c r="E40" i="1" s="1"/>
  <c r="I47" i="1"/>
  <c r="E47" i="1"/>
  <c r="H43" i="1"/>
  <c r="I43" i="1" s="1"/>
  <c r="D43" i="1"/>
  <c r="E43" i="1" s="1"/>
  <c r="H42" i="1"/>
  <c r="I42" i="1" s="1"/>
  <c r="H41" i="1"/>
  <c r="I41" i="1" s="1"/>
  <c r="H39" i="1"/>
  <c r="I39" i="1" s="1"/>
  <c r="H38" i="1"/>
  <c r="I38" i="1" s="1"/>
  <c r="D42" i="1"/>
  <c r="E42" i="1" s="1"/>
  <c r="D41" i="1"/>
  <c r="E41" i="1" s="1"/>
  <c r="D39" i="1"/>
  <c r="E39" i="1" s="1"/>
  <c r="D38" i="1"/>
  <c r="E38" i="1" s="1"/>
  <c r="D37" i="1"/>
  <c r="E37" i="1" s="1"/>
  <c r="H37" i="1"/>
  <c r="I37" i="1" s="1"/>
  <c r="I50" i="1" l="1"/>
  <c r="I52" i="1" s="1"/>
  <c r="E50" i="1"/>
  <c r="E52" i="1" s="1"/>
  <c r="J44" i="1"/>
  <c r="J43" i="1"/>
  <c r="J41" i="1"/>
  <c r="J42" i="1"/>
  <c r="J38" i="1"/>
  <c r="J47" i="1"/>
  <c r="J39" i="1"/>
  <c r="J37" i="1"/>
  <c r="J40" i="1"/>
  <c r="J52" i="1" l="1"/>
  <c r="J50" i="1"/>
</calcChain>
</file>

<file path=xl/sharedStrings.xml><?xml version="1.0" encoding="utf-8"?>
<sst xmlns="http://schemas.openxmlformats.org/spreadsheetml/2006/main" count="66" uniqueCount="59">
  <si>
    <t>Floor</t>
  </si>
  <si>
    <t>Item</t>
  </si>
  <si>
    <t>Area(sf)</t>
  </si>
  <si>
    <t>Rvalue</t>
  </si>
  <si>
    <t>UA</t>
  </si>
  <si>
    <t>Heat Loss(BTU/hr)</t>
  </si>
  <si>
    <t>Uninsulated Van</t>
  </si>
  <si>
    <t>Insulated Van</t>
  </si>
  <si>
    <t>Reduction</t>
  </si>
  <si>
    <t>Ceiling</t>
  </si>
  <si>
    <t>Walls</t>
  </si>
  <si>
    <t>Notes:</t>
  </si>
  <si>
    <t>Back Doors</t>
  </si>
  <si>
    <t>Wall Windows</t>
  </si>
  <si>
    <t>Back Windows</t>
  </si>
  <si>
    <t>Back Section:</t>
  </si>
  <si>
    <t>Roof Vent</t>
  </si>
  <si>
    <t>Air Changes:</t>
  </si>
  <si>
    <t>ACH</t>
  </si>
  <si>
    <t>Volume(cf)</t>
  </si>
  <si>
    <t>Infiltration All</t>
  </si>
  <si>
    <t>% Reduction</t>
  </si>
  <si>
    <t>Total (BTU/hr)</t>
  </si>
  <si>
    <t>This spreadsheet allows you to estimate the heat loss for a camper van conversion.</t>
  </si>
  <si>
    <t>Output:</t>
  </si>
  <si>
    <t>Input:</t>
  </si>
  <si>
    <t>Enter the inside and outside temperatures you want used for the heat loss calc.</t>
  </si>
  <si>
    <t>The plot shows the same heat losses graphically for easiter comparison.</t>
  </si>
  <si>
    <t>Change the R values for the insulated version to reflect the insulation you are  using (you can also change areas to reflect your van)</t>
  </si>
  <si>
    <t>Green squares are values you may want to change to get to your insulation configuration.</t>
  </si>
  <si>
    <t>The table gives Heat Loss in BTU per hour for both un-insulated and insulated versions, and it gives it for each component (walls, ceiling, windows, …) so you can see where most of the heat loss is.</t>
  </si>
  <si>
    <t>The Totals area gives the total heat loss in BTU per hour and the heating fuel consumption in gallons of propane per hour assuming a 70% efficeint furnace.</t>
  </si>
  <si>
    <t>Heat loss results are shown in the blue cells.</t>
  </si>
  <si>
    <t>The spreadsheet is set up for a RAM ProMaster 136 wheelbase, high roof, Windows: back doors and sides.  You can, of course, plug in different areas for walls, floor, ceiling, and windows to match your vehicle</t>
  </si>
  <si>
    <t>This is the vehicle that the heat losses are calculated for.</t>
  </si>
  <si>
    <t>All of the heat losses are and R values are in US units.  To change heat losses from BTU/hr to Watts, divide by 3.412, and to convert US R values to SI, divide by 5.6.</t>
  </si>
  <si>
    <t>deg F</t>
  </si>
  <si>
    <t>Temperature Inside Van</t>
  </si>
  <si>
    <t>Temperature Outside Van</t>
  </si>
  <si>
    <t>The R value for insulated sheet metal assumes 1.5 inches of wool between sheet metal and inside liner total Rvalue 7.1</t>
  </si>
  <si>
    <t xml:space="preserve">NOTE - R values below are US units - to convet to metric, divide by 5.7.  </t>
  </si>
  <si>
    <t>example: USRvalue 7 converts to MetricRvalue 1.22</t>
  </si>
  <si>
    <t>The uninsulated column below is the Foresty van as it is now (with curtain behind seats and insulating window curtains)</t>
  </si>
  <si>
    <t>Foresty Van Heatloss As Is, And With More Insulation</t>
  </si>
  <si>
    <t>The insulated column shows effect of adding 1.5 inches of wool insulation to walls and ceiling and 1 inch rigid insulation to floor</t>
  </si>
  <si>
    <t xml:space="preserve">The non insulated sheet metal is assumed to have sheet metal plus inside liner - Rvalue 1.7 </t>
  </si>
  <si>
    <t>Note the -40F!!</t>
  </si>
  <si>
    <t>Front curtain/partition</t>
  </si>
  <si>
    <t>Gary  Nov 2021</t>
  </si>
  <si>
    <t>&gt; Floor (no insul): Rvalue stackup = Outside air (R0.3) + Steel (0) +  1/2 plywood?(0.5) + Inside Air (R0.7) = R1.7</t>
  </si>
  <si>
    <t xml:space="preserve"> Floor (insulated): Rvalue stackup = Outside air (R0.3) + Steel (0) +  1/2 plywood?(0.5) + 1" polyiso InsulationInside Air (R6) = R7.7</t>
  </si>
  <si>
    <t>&gt; Windows: Rvalue stackup: Outside air (R0.3) + Window (0) + Inside air (R0.7) = R1.0</t>
  </si>
  <si>
    <t>&gt;Window + insul curtain: Rvalue stackup: Outside air (R0.3) + Window(0) + middle air (R0.7) + curtain (R1?) + Inside air (R0.7) = R2.7</t>
  </si>
  <si>
    <t>&gt; For Chevy Express</t>
  </si>
  <si>
    <t>Sample USRvalue calcs - note the importance of air layers for uninsulated windows and sheet metal.</t>
  </si>
  <si>
    <t>All temperatures are F (not C)</t>
  </si>
  <si>
    <t>Total (watts)</t>
  </si>
  <si>
    <t>See example Rvalue calcs below.</t>
  </si>
  <si>
    <t>Windows are assumed to be singl glass plus inside curtains - total R vlaue 2.7 (glass and air layers R1, Curtain and air layer R1.7)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</si>
</sst>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9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1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3" fillId="0" borderId="0" xfId="0" applyFont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Camper</a:t>
            </a:r>
            <a:r>
              <a:rPr lang="en-US" baseline="0"/>
              <a:t> Van Heat Loss -- Insulated and UnInsulated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Sheet1!$E$35:$E$36</c:f>
              <c:strCache>
                <c:ptCount val="2"/>
                <c:pt idx="0">
                  <c:v>Uninsulated Van</c:v>
                </c:pt>
                <c:pt idx="1">
                  <c:v>Heat Loss(BTU/hr)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Sheet1!$A$37:$A$47</c:f>
              <c:strCache>
                <c:ptCount val="11"/>
                <c:pt idx="0">
                  <c:v>Floor</c:v>
                </c:pt>
                <c:pt idx="1">
                  <c:v>Ceiling</c:v>
                </c:pt>
                <c:pt idx="2">
                  <c:v>Walls</c:v>
                </c:pt>
                <c:pt idx="3">
                  <c:v>Wall Windows</c:v>
                </c:pt>
                <c:pt idx="4">
                  <c:v>Back Doors</c:v>
                </c:pt>
                <c:pt idx="5">
                  <c:v>Back Windows</c:v>
                </c:pt>
                <c:pt idx="6">
                  <c:v>Roof Vent</c:v>
                </c:pt>
                <c:pt idx="7">
                  <c:v>Front curtain/partition</c:v>
                </c:pt>
                <c:pt idx="9">
                  <c:v>Air Changes:</c:v>
                </c:pt>
                <c:pt idx="10">
                  <c:v>Infiltration All</c:v>
                </c:pt>
              </c:strCache>
            </c:strRef>
          </c:cat>
          <c:val>
            <c:numRef>
              <c:f>Sheet1!$E$37:$E$47</c:f>
              <c:numCache>
                <c:formatCode>0</c:formatCode>
                <c:ptCount val="11"/>
                <c:pt idx="0">
                  <c:v>3866.6666666666665</c:v>
                </c:pt>
                <c:pt idx="1">
                  <c:v>3411.7647058823527</c:v>
                </c:pt>
                <c:pt idx="2">
                  <c:v>3705.8823529411766</c:v>
                </c:pt>
                <c:pt idx="3">
                  <c:v>1259.2592592592591</c:v>
                </c:pt>
                <c:pt idx="4">
                  <c:v>1058.8235294117646</c:v>
                </c:pt>
                <c:pt idx="5">
                  <c:v>259.25925925925924</c:v>
                </c:pt>
                <c:pt idx="6">
                  <c:v>140</c:v>
                </c:pt>
                <c:pt idx="7">
                  <c:v>925.92592592592598</c:v>
                </c:pt>
                <c:pt idx="9">
                  <c:v>0</c:v>
                </c:pt>
                <c:pt idx="10">
                  <c:v>893.7600000000001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4-4C19-849B-2BBBF4E8CE9B}"/>
            </c:ext>
          </c:extLst>
        </c:ser>
        <c:ser>
          <c:idx val="1"/>
          <c:order val="1"/>
          <c:tx>
            <c:strRef>
              <c:f>Sheet1!$I$35:$I$36</c:f>
              <c:strCache>
                <c:ptCount val="2"/>
                <c:pt idx="0">
                  <c:v>Insulated Van</c:v>
                </c:pt>
                <c:pt idx="1">
                  <c:v>Heat Loss(BTU/hr)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Sheet1!$A$37:$A$47</c:f>
              <c:strCache>
                <c:ptCount val="11"/>
                <c:pt idx="0">
                  <c:v>Floor</c:v>
                </c:pt>
                <c:pt idx="1">
                  <c:v>Ceiling</c:v>
                </c:pt>
                <c:pt idx="2">
                  <c:v>Walls</c:v>
                </c:pt>
                <c:pt idx="3">
                  <c:v>Wall Windows</c:v>
                </c:pt>
                <c:pt idx="4">
                  <c:v>Back Doors</c:v>
                </c:pt>
                <c:pt idx="5">
                  <c:v>Back Windows</c:v>
                </c:pt>
                <c:pt idx="6">
                  <c:v>Roof Vent</c:v>
                </c:pt>
                <c:pt idx="7">
                  <c:v>Front curtain/partition</c:v>
                </c:pt>
                <c:pt idx="9">
                  <c:v>Air Changes:</c:v>
                </c:pt>
                <c:pt idx="10">
                  <c:v>Infiltration All</c:v>
                </c:pt>
              </c:strCache>
            </c:strRef>
          </c:cat>
          <c:val>
            <c:numRef>
              <c:f>Sheet1!$I$37:$I$47</c:f>
              <c:numCache>
                <c:formatCode>0</c:formatCode>
                <c:ptCount val="11"/>
                <c:pt idx="0">
                  <c:v>753.2467532467532</c:v>
                </c:pt>
                <c:pt idx="1">
                  <c:v>816.90140845070425</c:v>
                </c:pt>
                <c:pt idx="2">
                  <c:v>887.32394366197184</c:v>
                </c:pt>
                <c:pt idx="3">
                  <c:v>1259.2592592592591</c:v>
                </c:pt>
                <c:pt idx="4">
                  <c:v>253.52112676056339</c:v>
                </c:pt>
                <c:pt idx="5">
                  <c:v>259.25925925925924</c:v>
                </c:pt>
                <c:pt idx="6">
                  <c:v>140</c:v>
                </c:pt>
                <c:pt idx="7">
                  <c:v>925.92592592592598</c:v>
                </c:pt>
                <c:pt idx="9">
                  <c:v>0</c:v>
                </c:pt>
                <c:pt idx="10">
                  <c:v>893.7600000000001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4-4C19-849B-2BBBF4E8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697824"/>
        <c:axId val="1"/>
      </c:barChart>
      <c:catAx>
        <c:axId val="1266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Heat</a:t>
                </a:r>
                <a:r>
                  <a:rPr lang="en-US" baseline="0"/>
                  <a:t> Loss (BTU/hr)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97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87028749684382"/>
          <c:y val="0.94295202704174708"/>
          <c:w val="0.36289884607818962"/>
          <c:h val="4.338035959756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13</xdr:col>
      <xdr:colOff>310243</xdr:colOff>
      <xdr:row>90</xdr:row>
      <xdr:rowOff>141514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D9A0C3A8-8233-4F4A-80BE-E8B8F647C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>
      <selection activeCell="A63" sqref="A63:XFD66"/>
    </sheetView>
  </sheetViews>
  <sheetFormatPr defaultRowHeight="14.6" x14ac:dyDescent="0.4"/>
  <cols>
    <col min="1" max="1" width="25.53515625" customWidth="1"/>
    <col min="2" max="2" width="10.53515625" customWidth="1"/>
    <col min="5" max="5" width="16.3046875" customWidth="1"/>
    <col min="9" max="9" width="16.15234375" customWidth="1"/>
    <col min="10" max="10" width="12" customWidth="1"/>
  </cols>
  <sheetData>
    <row r="1" spans="1:6" x14ac:dyDescent="0.4">
      <c r="A1" s="14" t="s">
        <v>43</v>
      </c>
    </row>
    <row r="2" spans="1:6" x14ac:dyDescent="0.4">
      <c r="B2" s="14" t="s">
        <v>40</v>
      </c>
      <c r="C2" s="14"/>
      <c r="D2" s="14"/>
      <c r="E2" s="14"/>
      <c r="F2" s="14"/>
    </row>
    <row r="3" spans="1:6" x14ac:dyDescent="0.4">
      <c r="B3" s="14"/>
      <c r="C3" s="14" t="s">
        <v>41</v>
      </c>
      <c r="D3" s="14"/>
      <c r="E3" s="14"/>
      <c r="F3" s="14"/>
    </row>
    <row r="4" spans="1:6" x14ac:dyDescent="0.4">
      <c r="B4" s="14"/>
      <c r="C4" s="14" t="s">
        <v>55</v>
      </c>
      <c r="D4" s="14"/>
      <c r="E4" s="14"/>
      <c r="F4" s="14"/>
    </row>
    <row r="5" spans="1:6" x14ac:dyDescent="0.4">
      <c r="B5" t="s">
        <v>23</v>
      </c>
    </row>
    <row r="7" spans="1:6" x14ac:dyDescent="0.4">
      <c r="B7" t="s">
        <v>42</v>
      </c>
    </row>
    <row r="8" spans="1:6" x14ac:dyDescent="0.4">
      <c r="B8" t="s">
        <v>44</v>
      </c>
    </row>
    <row r="10" spans="1:6" x14ac:dyDescent="0.4">
      <c r="B10" t="s">
        <v>45</v>
      </c>
    </row>
    <row r="11" spans="1:6" x14ac:dyDescent="0.4">
      <c r="B11" t="s">
        <v>39</v>
      </c>
    </row>
    <row r="12" spans="1:6" x14ac:dyDescent="0.4">
      <c r="B12" t="s">
        <v>57</v>
      </c>
    </row>
    <row r="14" spans="1:6" x14ac:dyDescent="0.4">
      <c r="B14" t="s">
        <v>58</v>
      </c>
    </row>
    <row r="17" spans="1:4" x14ac:dyDescent="0.4">
      <c r="B17" t="s">
        <v>25</v>
      </c>
    </row>
    <row r="18" spans="1:4" x14ac:dyDescent="0.4">
      <c r="C18" t="s">
        <v>26</v>
      </c>
    </row>
    <row r="19" spans="1:4" x14ac:dyDescent="0.4">
      <c r="C19" t="s">
        <v>28</v>
      </c>
    </row>
    <row r="20" spans="1:4" x14ac:dyDescent="0.4">
      <c r="C20" s="8"/>
      <c r="D20" t="s">
        <v>29</v>
      </c>
    </row>
    <row r="21" spans="1:4" x14ac:dyDescent="0.4">
      <c r="B21" t="s">
        <v>24</v>
      </c>
    </row>
    <row r="22" spans="1:4" x14ac:dyDescent="0.4">
      <c r="C22" t="s">
        <v>30</v>
      </c>
    </row>
    <row r="23" spans="1:4" x14ac:dyDescent="0.4">
      <c r="C23" t="s">
        <v>27</v>
      </c>
    </row>
    <row r="24" spans="1:4" x14ac:dyDescent="0.4">
      <c r="C24" t="s">
        <v>31</v>
      </c>
    </row>
    <row r="25" spans="1:4" x14ac:dyDescent="0.4">
      <c r="C25" s="12"/>
      <c r="D25" t="s">
        <v>32</v>
      </c>
    </row>
    <row r="26" spans="1:4" x14ac:dyDescent="0.4">
      <c r="C26" s="13"/>
    </row>
    <row r="27" spans="1:4" x14ac:dyDescent="0.4">
      <c r="B27" t="s">
        <v>33</v>
      </c>
    </row>
    <row r="29" spans="1:4" x14ac:dyDescent="0.4">
      <c r="B29" t="s">
        <v>35</v>
      </c>
    </row>
    <row r="32" spans="1:4" x14ac:dyDescent="0.4">
      <c r="A32" t="s">
        <v>37</v>
      </c>
      <c r="B32" s="8">
        <v>60</v>
      </c>
      <c r="C32" t="s">
        <v>36</v>
      </c>
    </row>
    <row r="33" spans="1:10" x14ac:dyDescent="0.4">
      <c r="A33" t="s">
        <v>38</v>
      </c>
      <c r="B33" s="8">
        <v>-40</v>
      </c>
      <c r="C33" t="s">
        <v>36</v>
      </c>
      <c r="D33" t="s">
        <v>46</v>
      </c>
    </row>
    <row r="35" spans="1:10" ht="18.45" x14ac:dyDescent="0.5">
      <c r="A35" s="2" t="s">
        <v>15</v>
      </c>
      <c r="B35" s="3"/>
      <c r="C35" s="4" t="s">
        <v>6</v>
      </c>
      <c r="D35" s="3"/>
      <c r="E35" s="3"/>
      <c r="F35" s="3"/>
      <c r="G35" s="4" t="s">
        <v>7</v>
      </c>
      <c r="H35" s="3"/>
      <c r="I35" s="3"/>
      <c r="J35" s="3"/>
    </row>
    <row r="36" spans="1:10" x14ac:dyDescent="0.4">
      <c r="A36" s="3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/>
      <c r="G36" s="3" t="s">
        <v>3</v>
      </c>
      <c r="H36" s="3" t="s">
        <v>4</v>
      </c>
      <c r="I36" s="3" t="s">
        <v>5</v>
      </c>
      <c r="J36" s="3" t="s">
        <v>21</v>
      </c>
    </row>
    <row r="37" spans="1:10" x14ac:dyDescent="0.4">
      <c r="A37" s="3" t="s">
        <v>0</v>
      </c>
      <c r="B37" s="9">
        <v>58</v>
      </c>
      <c r="C37" s="5">
        <v>1.5</v>
      </c>
      <c r="D37" s="5">
        <f>B37*1/C37</f>
        <v>38.666666666666664</v>
      </c>
      <c r="E37" s="11">
        <f t="shared" ref="E37:E44" si="0">D37*($B$32-$B$33)</f>
        <v>3866.6666666666665</v>
      </c>
      <c r="F37" s="3"/>
      <c r="G37" s="10">
        <v>7.7</v>
      </c>
      <c r="H37" s="5">
        <f>B37*1/G37</f>
        <v>7.5324675324675319</v>
      </c>
      <c r="I37" s="11">
        <f t="shared" ref="I37:I44" si="1">($B$32-$B$33)*H37</f>
        <v>753.2467532467532</v>
      </c>
      <c r="J37" s="7">
        <f>(E37-I37)/E37</f>
        <v>0.80519480519480524</v>
      </c>
    </row>
    <row r="38" spans="1:10" x14ac:dyDescent="0.4">
      <c r="A38" s="3" t="s">
        <v>9</v>
      </c>
      <c r="B38" s="9">
        <v>58</v>
      </c>
      <c r="C38" s="5">
        <v>1.7</v>
      </c>
      <c r="D38" s="5">
        <f t="shared" ref="D38:D44" si="2">B38*1/C38</f>
        <v>34.117647058823529</v>
      </c>
      <c r="E38" s="11">
        <f t="shared" si="0"/>
        <v>3411.7647058823527</v>
      </c>
      <c r="F38" s="3"/>
      <c r="G38" s="10">
        <v>7.1</v>
      </c>
      <c r="H38" s="5">
        <f t="shared" ref="H38:H44" si="3">B38*1/G38</f>
        <v>8.169014084507042</v>
      </c>
      <c r="I38" s="11">
        <f t="shared" si="1"/>
        <v>816.90140845070425</v>
      </c>
      <c r="J38" s="7">
        <f t="shared" ref="J38:J44" si="4">(E38-I38)/E38</f>
        <v>0.76056338028169013</v>
      </c>
    </row>
    <row r="39" spans="1:10" x14ac:dyDescent="0.4">
      <c r="A39" s="3" t="s">
        <v>10</v>
      </c>
      <c r="B39" s="9">
        <v>63</v>
      </c>
      <c r="C39" s="5">
        <v>1.7</v>
      </c>
      <c r="D39" s="5">
        <f t="shared" si="2"/>
        <v>37.058823529411768</v>
      </c>
      <c r="E39" s="11">
        <f t="shared" si="0"/>
        <v>3705.8823529411766</v>
      </c>
      <c r="F39" s="3"/>
      <c r="G39" s="10">
        <v>7.1</v>
      </c>
      <c r="H39" s="5">
        <f t="shared" si="3"/>
        <v>8.873239436619718</v>
      </c>
      <c r="I39" s="11">
        <f t="shared" si="1"/>
        <v>887.32394366197184</v>
      </c>
      <c r="J39" s="7">
        <f t="shared" si="4"/>
        <v>0.76056338028169013</v>
      </c>
    </row>
    <row r="40" spans="1:10" x14ac:dyDescent="0.4">
      <c r="A40" s="3" t="s">
        <v>13</v>
      </c>
      <c r="B40" s="9">
        <v>34</v>
      </c>
      <c r="C40" s="5">
        <v>2.7</v>
      </c>
      <c r="D40" s="5">
        <f>B40*1/C40</f>
        <v>12.592592592592592</v>
      </c>
      <c r="E40" s="11">
        <f t="shared" si="0"/>
        <v>1259.2592592592591</v>
      </c>
      <c r="F40" s="3"/>
      <c r="G40" s="10">
        <v>2.7</v>
      </c>
      <c r="H40" s="5">
        <f t="shared" si="3"/>
        <v>12.592592592592592</v>
      </c>
      <c r="I40" s="11">
        <f t="shared" si="1"/>
        <v>1259.2592592592591</v>
      </c>
      <c r="J40" s="7">
        <f t="shared" si="4"/>
        <v>0</v>
      </c>
    </row>
    <row r="41" spans="1:10" x14ac:dyDescent="0.4">
      <c r="A41" s="3" t="s">
        <v>12</v>
      </c>
      <c r="B41" s="9">
        <v>18</v>
      </c>
      <c r="C41" s="5">
        <v>1.7</v>
      </c>
      <c r="D41" s="5">
        <f t="shared" si="2"/>
        <v>10.588235294117647</v>
      </c>
      <c r="E41" s="11">
        <f t="shared" si="0"/>
        <v>1058.8235294117646</v>
      </c>
      <c r="F41" s="3"/>
      <c r="G41" s="10">
        <v>7.1</v>
      </c>
      <c r="H41" s="5">
        <f t="shared" si="3"/>
        <v>2.535211267605634</v>
      </c>
      <c r="I41" s="11">
        <f t="shared" si="1"/>
        <v>253.52112676056339</v>
      </c>
      <c r="J41" s="7">
        <f t="shared" si="4"/>
        <v>0.76056338028169002</v>
      </c>
    </row>
    <row r="42" spans="1:10" x14ac:dyDescent="0.4">
      <c r="A42" s="3" t="s">
        <v>14</v>
      </c>
      <c r="B42" s="9">
        <v>7</v>
      </c>
      <c r="C42" s="5">
        <v>2.7</v>
      </c>
      <c r="D42" s="5">
        <f t="shared" si="2"/>
        <v>2.5925925925925926</v>
      </c>
      <c r="E42" s="11">
        <f t="shared" si="0"/>
        <v>259.25925925925924</v>
      </c>
      <c r="F42" s="3"/>
      <c r="G42" s="10">
        <v>2.7</v>
      </c>
      <c r="H42" s="5">
        <f t="shared" si="3"/>
        <v>2.5925925925925926</v>
      </c>
      <c r="I42" s="11">
        <f t="shared" si="1"/>
        <v>259.25925925925924</v>
      </c>
      <c r="J42" s="7">
        <f t="shared" si="4"/>
        <v>0</v>
      </c>
    </row>
    <row r="43" spans="1:10" x14ac:dyDescent="0.4">
      <c r="A43" s="3" t="s">
        <v>16</v>
      </c>
      <c r="B43" s="9">
        <v>1.4</v>
      </c>
      <c r="C43" s="5">
        <v>1</v>
      </c>
      <c r="D43" s="5">
        <f t="shared" si="2"/>
        <v>1.4</v>
      </c>
      <c r="E43" s="11">
        <f t="shared" si="0"/>
        <v>140</v>
      </c>
      <c r="F43" s="3"/>
      <c r="G43" s="10">
        <v>1</v>
      </c>
      <c r="H43" s="5">
        <f t="shared" si="3"/>
        <v>1.4</v>
      </c>
      <c r="I43" s="11">
        <f t="shared" si="1"/>
        <v>140</v>
      </c>
      <c r="J43" s="7">
        <f t="shared" si="4"/>
        <v>0</v>
      </c>
    </row>
    <row r="44" spans="1:10" x14ac:dyDescent="0.4">
      <c r="A44" s="3" t="s">
        <v>47</v>
      </c>
      <c r="B44" s="9">
        <v>25</v>
      </c>
      <c r="C44" s="5">
        <v>2.7</v>
      </c>
      <c r="D44" s="5">
        <f t="shared" si="2"/>
        <v>9.2592592592592595</v>
      </c>
      <c r="E44" s="11">
        <f t="shared" si="0"/>
        <v>925.92592592592598</v>
      </c>
      <c r="F44" s="3"/>
      <c r="G44" s="10">
        <v>2.7</v>
      </c>
      <c r="H44" s="5">
        <f t="shared" si="3"/>
        <v>9.2592592592592595</v>
      </c>
      <c r="I44" s="11">
        <f t="shared" si="1"/>
        <v>925.92592592592598</v>
      </c>
      <c r="J44" s="7">
        <f t="shared" si="4"/>
        <v>0</v>
      </c>
    </row>
    <row r="45" spans="1:10" x14ac:dyDescent="0.4">
      <c r="A45" s="3"/>
      <c r="B45" s="3"/>
      <c r="C45" s="5"/>
      <c r="D45" s="5"/>
      <c r="E45" s="6"/>
      <c r="F45" s="3"/>
      <c r="G45" s="5"/>
      <c r="H45" s="5"/>
      <c r="I45" s="6"/>
      <c r="J45" s="6"/>
    </row>
    <row r="46" spans="1:10" x14ac:dyDescent="0.4">
      <c r="A46" s="3" t="s">
        <v>17</v>
      </c>
      <c r="B46" s="3" t="s">
        <v>19</v>
      </c>
      <c r="C46" s="5" t="s">
        <v>18</v>
      </c>
      <c r="D46" s="5"/>
      <c r="E46" s="6" t="s">
        <v>5</v>
      </c>
      <c r="F46" s="3"/>
      <c r="G46" s="5" t="s">
        <v>18</v>
      </c>
      <c r="H46" s="5"/>
      <c r="I46" s="6" t="s">
        <v>5</v>
      </c>
      <c r="J46" s="6" t="s">
        <v>8</v>
      </c>
    </row>
    <row r="47" spans="1:10" x14ac:dyDescent="0.4">
      <c r="A47" s="3" t="s">
        <v>20</v>
      </c>
      <c r="B47" s="9">
        <v>266</v>
      </c>
      <c r="C47" s="5">
        <v>2</v>
      </c>
      <c r="D47" s="5"/>
      <c r="E47" s="11">
        <f>(B32-B33)*B47*C47*0.07*0.24</f>
        <v>893.7600000000001</v>
      </c>
      <c r="F47" s="3"/>
      <c r="G47" s="10">
        <v>2</v>
      </c>
      <c r="H47" s="5"/>
      <c r="I47" s="11">
        <f>(B32-B33)*B47*G47*0.07*0.24</f>
        <v>893.7600000000001</v>
      </c>
      <c r="J47" s="7">
        <f>(E47-I47)/E47</f>
        <v>0</v>
      </c>
    </row>
    <row r="48" spans="1:10" x14ac:dyDescent="0.4">
      <c r="A48" s="3"/>
      <c r="B48" s="3"/>
      <c r="C48" s="3"/>
      <c r="D48" s="3"/>
      <c r="E48" s="6"/>
      <c r="F48" s="3"/>
      <c r="G48" s="3"/>
      <c r="H48" s="3"/>
      <c r="I48" s="6"/>
      <c r="J48" s="6"/>
    </row>
    <row r="49" spans="1:13" x14ac:dyDescent="0.4">
      <c r="A49" s="3"/>
      <c r="B49" s="3"/>
      <c r="C49" s="3"/>
      <c r="D49" s="3"/>
      <c r="E49" s="6"/>
      <c r="F49" s="3"/>
      <c r="G49" s="3"/>
      <c r="H49" s="3"/>
      <c r="I49" s="6"/>
      <c r="J49" s="6"/>
    </row>
    <row r="50" spans="1:13" x14ac:dyDescent="0.4">
      <c r="A50" s="3" t="s">
        <v>22</v>
      </c>
      <c r="B50" s="3"/>
      <c r="C50" s="3"/>
      <c r="D50" s="3"/>
      <c r="E50" s="11">
        <f>SUM(E37:E47)</f>
        <v>15521.341699346403</v>
      </c>
      <c r="F50" s="3"/>
      <c r="G50" s="3"/>
      <c r="H50" s="3"/>
      <c r="I50" s="11">
        <f>SUM(I37:I47)</f>
        <v>6189.1976765644376</v>
      </c>
      <c r="J50" s="7">
        <f>(E50-I50)/E50</f>
        <v>0.60124596207909897</v>
      </c>
    </row>
    <row r="51" spans="1:13" x14ac:dyDescent="0.4">
      <c r="A51" s="3"/>
      <c r="B51" s="3"/>
      <c r="C51" s="3"/>
      <c r="D51" s="3"/>
      <c r="E51" s="3"/>
      <c r="F51" s="3"/>
      <c r="G51" s="3"/>
      <c r="H51" s="3"/>
      <c r="I51" s="6"/>
      <c r="J51" s="6"/>
    </row>
    <row r="52" spans="1:13" x14ac:dyDescent="0.4">
      <c r="A52" s="3" t="s">
        <v>56</v>
      </c>
      <c r="B52" s="3"/>
      <c r="C52" s="3"/>
      <c r="D52" s="3"/>
      <c r="E52" s="11">
        <f>E50/3.412</f>
        <v>4549.0450467017599</v>
      </c>
      <c r="F52" s="3"/>
      <c r="G52" s="3"/>
      <c r="H52" s="3"/>
      <c r="I52" s="11">
        <f>I50/3.412</f>
        <v>1813.9500810564002</v>
      </c>
      <c r="J52" s="7">
        <f>(E52-I52)/E52</f>
        <v>0.60124596207909897</v>
      </c>
      <c r="M52" t="s">
        <v>34</v>
      </c>
    </row>
    <row r="56" spans="1:13" x14ac:dyDescent="0.4">
      <c r="A56" t="s">
        <v>11</v>
      </c>
    </row>
    <row r="57" spans="1:13" x14ac:dyDescent="0.4">
      <c r="A57" t="s">
        <v>53</v>
      </c>
    </row>
    <row r="58" spans="1:13" ht="15.9" x14ac:dyDescent="0.45">
      <c r="A58" s="1" t="s">
        <v>54</v>
      </c>
    </row>
    <row r="59" spans="1:13" x14ac:dyDescent="0.4">
      <c r="A59" t="s">
        <v>49</v>
      </c>
    </row>
    <row r="60" spans="1:13" x14ac:dyDescent="0.4">
      <c r="A60" t="s">
        <v>50</v>
      </c>
    </row>
    <row r="61" spans="1:13" x14ac:dyDescent="0.4">
      <c r="A61" t="s">
        <v>51</v>
      </c>
    </row>
    <row r="62" spans="1:13" x14ac:dyDescent="0.4">
      <c r="A62" t="s">
        <v>52</v>
      </c>
    </row>
    <row r="64" spans="1:13" x14ac:dyDescent="0.4">
      <c r="A64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>
      <selection activeCell="E4" sqref="A1:XFD1048576"/>
    </sheetView>
  </sheetViews>
  <sheetFormatPr defaultRowHeight="14.6" x14ac:dyDescent="0.4"/>
  <cols>
    <col min="1" max="1" width="0.61328125" customWidth="1"/>
    <col min="2" max="2" width="34.69140625" customWidth="1"/>
    <col min="3" max="3" width="0.84375" customWidth="1"/>
    <col min="4" max="4" width="3" customWidth="1"/>
    <col min="5" max="6" width="8.61328125" customWidth="1"/>
  </cols>
  <sheetData>
    <row r="1" spans="2:6" x14ac:dyDescent="0.4">
      <c r="B1" s="15"/>
      <c r="C1" s="15"/>
      <c r="D1" s="19"/>
      <c r="E1" s="19"/>
      <c r="F1" s="19"/>
    </row>
    <row r="2" spans="2:6" x14ac:dyDescent="0.4">
      <c r="B2" s="15"/>
      <c r="C2" s="15"/>
      <c r="D2" s="19"/>
      <c r="E2" s="19"/>
      <c r="F2" s="19"/>
    </row>
    <row r="3" spans="2:6" x14ac:dyDescent="0.4">
      <c r="B3" s="16"/>
      <c r="C3" s="16"/>
      <c r="D3" s="20"/>
      <c r="E3" s="20"/>
      <c r="F3" s="20"/>
    </row>
    <row r="4" spans="2:6" x14ac:dyDescent="0.4">
      <c r="B4" s="16"/>
      <c r="C4" s="16"/>
      <c r="D4" s="20"/>
      <c r="E4" s="20"/>
      <c r="F4" s="20"/>
    </row>
    <row r="5" spans="2:6" x14ac:dyDescent="0.4">
      <c r="B5" s="16"/>
      <c r="C5" s="16"/>
      <c r="D5" s="20"/>
      <c r="E5" s="20"/>
      <c r="F5" s="20"/>
    </row>
    <row r="6" spans="2:6" x14ac:dyDescent="0.4">
      <c r="B6" s="15"/>
      <c r="C6" s="15"/>
      <c r="D6" s="19"/>
      <c r="E6" s="19"/>
      <c r="F6" s="19"/>
    </row>
    <row r="7" spans="2:6" ht="15" thickBot="1" x14ac:dyDescent="0.45">
      <c r="B7" s="16"/>
      <c r="C7" s="16"/>
      <c r="D7" s="20"/>
      <c r="E7" s="20"/>
      <c r="F7" s="20"/>
    </row>
    <row r="8" spans="2:6" ht="15" thickBot="1" x14ac:dyDescent="0.45">
      <c r="B8" s="17"/>
      <c r="C8" s="18"/>
      <c r="D8" s="21"/>
      <c r="E8" s="21"/>
      <c r="F8" s="22"/>
    </row>
    <row r="9" spans="2:6" x14ac:dyDescent="0.4">
      <c r="B9" s="16"/>
      <c r="C9" s="16"/>
      <c r="D9" s="20"/>
      <c r="E9" s="20"/>
      <c r="F9" s="20"/>
    </row>
    <row r="10" spans="2:6" x14ac:dyDescent="0.4">
      <c r="B10" s="16"/>
      <c r="C10" s="16"/>
      <c r="D10" s="20"/>
      <c r="E10" s="20"/>
      <c r="F1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"/>
  <sheetViews>
    <sheetView showGridLines="0" workbookViewId="0">
      <selection activeCell="G4" sqref="A1:XFD1048576"/>
    </sheetView>
  </sheetViews>
  <sheetFormatPr defaultRowHeight="14.6" x14ac:dyDescent="0.4"/>
  <cols>
    <col min="1" max="1" width="0.61328125" customWidth="1"/>
    <col min="2" max="2" width="34.69140625" customWidth="1"/>
    <col min="3" max="3" width="0.84375" customWidth="1"/>
    <col min="4" max="4" width="3" customWidth="1"/>
    <col min="5" max="6" width="8.61328125" customWidth="1"/>
  </cols>
  <sheetData>
    <row r="1" spans="2:6" x14ac:dyDescent="0.4">
      <c r="B1" s="15"/>
      <c r="C1" s="15"/>
      <c r="D1" s="19"/>
      <c r="E1" s="19"/>
      <c r="F1" s="19"/>
    </row>
    <row r="2" spans="2:6" x14ac:dyDescent="0.4">
      <c r="B2" s="15"/>
      <c r="C2" s="15"/>
      <c r="D2" s="19"/>
      <c r="E2" s="19"/>
      <c r="F2" s="19"/>
    </row>
    <row r="3" spans="2:6" x14ac:dyDescent="0.4">
      <c r="B3" s="16"/>
      <c r="C3" s="16"/>
      <c r="D3" s="20"/>
      <c r="E3" s="20"/>
      <c r="F3" s="20"/>
    </row>
    <row r="4" spans="2:6" x14ac:dyDescent="0.4">
      <c r="B4" s="16"/>
      <c r="C4" s="16"/>
      <c r="D4" s="20"/>
      <c r="E4" s="20"/>
      <c r="F4" s="20"/>
    </row>
    <row r="5" spans="2:6" x14ac:dyDescent="0.4">
      <c r="B5" s="16"/>
      <c r="C5" s="16"/>
      <c r="D5" s="20"/>
      <c r="E5" s="20"/>
      <c r="F5" s="20"/>
    </row>
    <row r="6" spans="2:6" x14ac:dyDescent="0.4">
      <c r="B6" s="15"/>
      <c r="C6" s="15"/>
      <c r="D6" s="19"/>
      <c r="E6" s="19"/>
      <c r="F6" s="19"/>
    </row>
    <row r="7" spans="2:6" ht="15" thickBot="1" x14ac:dyDescent="0.45">
      <c r="B7" s="16"/>
      <c r="C7" s="16"/>
      <c r="D7" s="20"/>
      <c r="E7" s="20"/>
      <c r="F7" s="20"/>
    </row>
    <row r="8" spans="2:6" ht="15" thickBot="1" x14ac:dyDescent="0.45">
      <c r="B8" s="17"/>
      <c r="C8" s="18"/>
      <c r="D8" s="21"/>
      <c r="E8" s="21"/>
      <c r="F8" s="22"/>
    </row>
    <row r="9" spans="2:6" x14ac:dyDescent="0.4">
      <c r="B9" s="16"/>
      <c r="C9" s="16"/>
      <c r="D9" s="20"/>
      <c r="E9" s="20"/>
      <c r="F9" s="20"/>
    </row>
    <row r="10" spans="2:6" x14ac:dyDescent="0.4">
      <c r="B10" s="16"/>
      <c r="C10" s="16"/>
      <c r="D10" s="20"/>
      <c r="E10" s="20"/>
      <c r="F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 Reysa</cp:lastModifiedBy>
  <cp:lastPrinted>2021-11-08T17:26:45Z</cp:lastPrinted>
  <dcterms:created xsi:type="dcterms:W3CDTF">2014-12-15T15:48:19Z</dcterms:created>
  <dcterms:modified xsi:type="dcterms:W3CDTF">2021-11-08T17:36:55Z</dcterms:modified>
</cp:coreProperties>
</file>